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90"/>
  </bookViews>
  <sheets>
    <sheet name="Sheet1" sheetId="2" r:id="rId1"/>
  </sheets>
  <externalReferences>
    <externalReference r:id="rId2"/>
  </externalReferences>
  <definedNames>
    <definedName name="_xlnm._FilterDatabase" localSheetId="0" hidden="1">Sheet1!$A$1:$J$52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<sst xmlns="http://schemas.openxmlformats.org/spreadsheetml/2006/main" count="162" uniqueCount="82">
  <si>
    <r>
      <rPr>
        <b/>
        <sz val="18"/>
        <color theme="1"/>
        <rFont val="华文中宋"/>
        <charset val="134"/>
      </rPr>
      <t>昌图县</t>
    </r>
    <r>
      <rPr>
        <b/>
        <sz val="18"/>
        <color theme="1"/>
        <rFont val="Times New Roman"/>
        <charset val="134"/>
      </rPr>
      <t>2024</t>
    </r>
    <r>
      <rPr>
        <b/>
        <sz val="18"/>
        <color theme="1"/>
        <rFont val="华文中宋"/>
        <charset val="134"/>
      </rPr>
      <t>绿色种养循环农业试点项目项目验收和补助资金明细表</t>
    </r>
  </si>
  <si>
    <t>序号</t>
  </si>
  <si>
    <t>乡镇</t>
  </si>
  <si>
    <t>服务组织名称</t>
  </si>
  <si>
    <t>还田技术模式</t>
  </si>
  <si>
    <t>还田任务数量
（亩）</t>
  </si>
  <si>
    <r>
      <rPr>
        <sz val="11"/>
        <color theme="1"/>
        <rFont val="宋体"/>
        <charset val="134"/>
      </rPr>
      <t>还田粪肥量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宋体"/>
        <charset val="134"/>
      </rPr>
      <t>吨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</si>
  <si>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还田台账面积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宋体"/>
        <charset val="134"/>
      </rPr>
      <t>亩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</si>
  <si>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GPS</t>
    </r>
    <r>
      <rPr>
        <sz val="11"/>
        <color theme="1"/>
        <rFont val="宋体"/>
        <charset val="134"/>
      </rPr>
      <t>达标面积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宋体"/>
        <charset val="134"/>
      </rPr>
      <t>亩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</si>
  <si>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亩均施肥量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（公斤）</t>
    </r>
  </si>
  <si>
    <r>
      <rPr>
        <sz val="11"/>
        <color theme="1"/>
        <rFont val="宋体"/>
        <charset val="134"/>
      </rPr>
      <t>核定还田面积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（亩）</t>
    </r>
  </si>
  <si>
    <r>
      <rPr>
        <sz val="11"/>
        <color theme="1"/>
        <rFont val="宋体"/>
        <charset val="134"/>
      </rPr>
      <t>补助金额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（万元）</t>
    </r>
  </si>
  <si>
    <t>八面城镇</t>
  </si>
  <si>
    <t>昌图县春东玉米种植专业合作社</t>
  </si>
  <si>
    <t>堆沤有机肥</t>
  </si>
  <si>
    <t>昌图县伟学玉米种植专业合作社</t>
  </si>
  <si>
    <t>昌图县永双农机服务专业合作社</t>
  </si>
  <si>
    <t>昌图县战友玉米种植专业合作社</t>
  </si>
  <si>
    <t>宝力镇</t>
  </si>
  <si>
    <t>昌图县刘广兴家庭农场</t>
  </si>
  <si>
    <t>昌图县占如农机服务专业合作社</t>
  </si>
  <si>
    <t>昌图镇</t>
  </si>
  <si>
    <t>昌图县裕昇农机专业合作社</t>
  </si>
  <si>
    <t>昌图县昌图镇昌隆农机服务专业合作社</t>
  </si>
  <si>
    <t>昌图县许宝亮家庭农场</t>
  </si>
  <si>
    <t>昌图县跃东种植专业合作社</t>
  </si>
  <si>
    <t>昌图县昌图镇宏运来农机服务专业合作社</t>
  </si>
  <si>
    <t>大四家子镇</t>
  </si>
  <si>
    <t>昌图县顺民家庭农场</t>
  </si>
  <si>
    <t>大洼镇</t>
  </si>
  <si>
    <t>昌图县董亮农机服务专业合作社</t>
  </si>
  <si>
    <t>昌图县洪武农机服务专业合作社</t>
  </si>
  <si>
    <t>昌图县军利玉米种植专业合作社</t>
  </si>
  <si>
    <t>昌图县艺典农机服务专业合作社</t>
  </si>
  <si>
    <t>大兴镇</t>
  </si>
  <si>
    <t>昌图县新兴玉米种植专业合作社</t>
  </si>
  <si>
    <t>昌图县张艋种养生态专业合作社</t>
  </si>
  <si>
    <t>傅家镇</t>
  </si>
  <si>
    <t>昌图县傅家高效农业种植专业合作社联合社</t>
  </si>
  <si>
    <t>古榆树镇</t>
  </si>
  <si>
    <t>昌图县明阳家庭农场</t>
  </si>
  <si>
    <t>金家镇</t>
  </si>
  <si>
    <t>老城镇</t>
  </si>
  <si>
    <t>中国科学院沈阳应用生态研究所</t>
  </si>
  <si>
    <t>全量肥</t>
  </si>
  <si>
    <t>昌图县国玉家庭农场</t>
  </si>
  <si>
    <t>昌图县阳宇农机专业合作社</t>
  </si>
  <si>
    <t>老四平镇</t>
  </si>
  <si>
    <t>昌图县旺金山玉米种植专业合作社</t>
  </si>
  <si>
    <t>亮中桥镇</t>
  </si>
  <si>
    <t>辽宁呈诺农业发展科技有限公司</t>
  </si>
  <si>
    <t>商品有机肥</t>
  </si>
  <si>
    <t>昌图县丰宏彬玉米种植专业合作社</t>
  </si>
  <si>
    <t>昌图县丰满源玉米种植专业合作社</t>
  </si>
  <si>
    <t>昌图县峰晟农机服务专业合作社</t>
  </si>
  <si>
    <t>昌图县盛泰农机服务专业合作社</t>
  </si>
  <si>
    <t>马仲河镇</t>
  </si>
  <si>
    <t>昌图县晨丰种养专业合作社</t>
  </si>
  <si>
    <t>昌图县禾农农机服务专业合作社</t>
  </si>
  <si>
    <t>毛家店镇</t>
  </si>
  <si>
    <t>昌图县新升农机服务专业合作社</t>
  </si>
  <si>
    <t>七家子镇</t>
  </si>
  <si>
    <t>前双井镇</t>
  </si>
  <si>
    <t>昌图县李海波农机专业合作社</t>
  </si>
  <si>
    <t>曲家店镇</t>
  </si>
  <si>
    <t>昌图县曲家店乡双赢农机服务专业合作社</t>
  </si>
  <si>
    <t>昌图县域盛玉米种植专业合作社</t>
  </si>
  <si>
    <t>昌图县赵强农机服务专业合作社</t>
  </si>
  <si>
    <t>三江口镇</t>
  </si>
  <si>
    <t>昌图县王晓龙农机专业合作社</t>
  </si>
  <si>
    <t>十八家子镇</t>
  </si>
  <si>
    <t>昌图县杜大海种植专业合作社</t>
  </si>
  <si>
    <t>昌图县顺赢家庭农场</t>
  </si>
  <si>
    <t>四面城镇</t>
  </si>
  <si>
    <t>昌图县国坤家庭农场</t>
  </si>
  <si>
    <t>昌图县尹三强家庭农场</t>
  </si>
  <si>
    <t>昌图县众合农机专业合作社</t>
  </si>
  <si>
    <t>太平镇</t>
  </si>
  <si>
    <t>昌图县鸿盛农机服务专业合作社</t>
  </si>
  <si>
    <t>昌图县众鑫家庭农场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</si>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</sst>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8"/>
      <color theme="1"/>
      <name val="华文中宋"/>
      <charset val="134"/>
    </font>
    <font>
      <b/>
      <sz val="18"/>
      <color theme="1"/>
      <name val="Times New Roman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081;&#23725;&#38738;&#31166;&#24037;&#31243;&#30417;&#29702;\&#26124;&#22270;&#21439;2024&#20316;&#19994;&#37327;&#26680;&#23450;\21&#20613;&#23478;&#38215;&#26124;&#22270;&#21439;&#20613;&#23478;&#39640;&#25928;&#20892;&#19994;&#31181;&#26893;&#19987;&#19994;&#21512;&#20316;&#31038;&#32852;&#21512;&#31038;&#20316;&#19994;&#37327;&#26680;&#2345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号车"/>
      <sheetName val="2号车"/>
      <sheetName val="3号车"/>
      <sheetName val="4号车"/>
      <sheetName val="5号车"/>
      <sheetName val="6号车"/>
      <sheetName val="7号车"/>
      <sheetName val="8号车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8">
          <cell r="C58">
            <v>6636.33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pane ySplit="2" topLeftCell="A3" activePane="bottomLeft" state="frozen"/>
      <selection/>
      <selection pane="bottomLeft" activeCell="C6" sqref="C6"/>
    </sheetView>
  </sheetViews>
  <sheetFormatPr defaultColWidth="39.3636363636364" defaultRowHeight="14"/>
  <cols>
    <col min="1" max="1" width="4.63636363636364" style="1" customWidth="1"/>
    <col min="2" max="2" width="10.6363636363636" style="3" customWidth="1"/>
    <col min="3" max="3" width="38.6363636363636" style="1" customWidth="1"/>
    <col min="4" max="5" width="12.6363636363636" style="1" customWidth="1"/>
    <col min="6" max="6" width="10.6363636363636" style="1" customWidth="1"/>
    <col min="7" max="7" width="12.6363636363636" style="1" customWidth="1"/>
    <col min="8" max="8" width="12.2727272727273" style="1" customWidth="1"/>
    <col min="9" max="9" width="10.6363636363636" style="1" customWidth="1"/>
    <col min="10" max="10" width="12.6363636363636" style="1" customWidth="1"/>
    <col min="11" max="11" width="9.54545454545454" style="3" customWidth="1"/>
    <col min="12" max="16380" width="39.3636363636364" style="1" customWidth="1"/>
    <col min="16381" max="16384" width="39.3636363636364" style="1"/>
  </cols>
  <sheetData>
    <row r="1" s="1" customFormat="1" ht="23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7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6" t="s">
        <v>11</v>
      </c>
    </row>
    <row r="3" s="2" customFormat="1" ht="13" spans="1:11">
      <c r="A3" s="8">
        <v>1</v>
      </c>
      <c r="B3" s="9" t="s">
        <v>12</v>
      </c>
      <c r="C3" s="10" t="s">
        <v>13</v>
      </c>
      <c r="D3" s="9" t="s">
        <v>14</v>
      </c>
      <c r="E3" s="11">
        <v>1500</v>
      </c>
      <c r="F3" s="12">
        <v>1229</v>
      </c>
      <c r="G3" s="12">
        <v>1756</v>
      </c>
      <c r="H3" s="13">
        <v>1756.2</v>
      </c>
      <c r="I3" s="14">
        <f t="shared" ref="I3:I6" si="0">INT(F3*1000/H3)</f>
        <v>699</v>
      </c>
      <c r="J3" s="14">
        <v>1500</v>
      </c>
      <c r="K3" s="24">
        <f t="shared" ref="K3:K19" si="1">J3*85/10000</f>
        <v>12.75</v>
      </c>
    </row>
    <row r="4" s="2" customFormat="1" ht="13" spans="1:11">
      <c r="A4" s="8">
        <v>2</v>
      </c>
      <c r="B4" s="9" t="s">
        <v>12</v>
      </c>
      <c r="C4" s="10" t="s">
        <v>15</v>
      </c>
      <c r="D4" s="9" t="s">
        <v>14</v>
      </c>
      <c r="E4" s="11">
        <v>1500</v>
      </c>
      <c r="F4" s="12">
        <v>1551</v>
      </c>
      <c r="G4" s="12">
        <v>2254.53</v>
      </c>
      <c r="H4" s="13">
        <v>2165.18</v>
      </c>
      <c r="I4" s="14">
        <f t="shared" si="0"/>
        <v>716</v>
      </c>
      <c r="J4" s="14">
        <v>1500</v>
      </c>
      <c r="K4" s="24">
        <f t="shared" si="1"/>
        <v>12.75</v>
      </c>
    </row>
    <row r="5" s="2" customFormat="1" ht="13" spans="1:11">
      <c r="A5" s="8">
        <v>3</v>
      </c>
      <c r="B5" s="9" t="s">
        <v>12</v>
      </c>
      <c r="C5" s="10" t="s">
        <v>16</v>
      </c>
      <c r="D5" s="9" t="s">
        <v>14</v>
      </c>
      <c r="E5" s="11">
        <v>1500</v>
      </c>
      <c r="F5" s="12">
        <v>1137</v>
      </c>
      <c r="G5" s="12">
        <v>1630</v>
      </c>
      <c r="H5" s="13">
        <v>1595.05</v>
      </c>
      <c r="I5" s="14">
        <f t="shared" si="0"/>
        <v>712</v>
      </c>
      <c r="J5" s="14">
        <v>1500</v>
      </c>
      <c r="K5" s="24">
        <f t="shared" si="1"/>
        <v>12.75</v>
      </c>
    </row>
    <row r="6" s="2" customFormat="1" ht="13" spans="1:11">
      <c r="A6" s="8">
        <v>4</v>
      </c>
      <c r="B6" s="9" t="s">
        <v>12</v>
      </c>
      <c r="C6" s="10" t="s">
        <v>17</v>
      </c>
      <c r="D6" s="9" t="s">
        <v>14</v>
      </c>
      <c r="E6" s="11">
        <v>1500</v>
      </c>
      <c r="F6" s="12">
        <v>2283</v>
      </c>
      <c r="G6" s="12">
        <v>3509</v>
      </c>
      <c r="H6" s="13">
        <v>3509.84</v>
      </c>
      <c r="I6" s="14">
        <f t="shared" si="0"/>
        <v>650</v>
      </c>
      <c r="J6" s="14">
        <v>1500</v>
      </c>
      <c r="K6" s="24">
        <f t="shared" si="1"/>
        <v>12.75</v>
      </c>
    </row>
    <row r="7" s="2" customFormat="1" ht="13" spans="1:11">
      <c r="A7" s="8">
        <v>5</v>
      </c>
      <c r="B7" s="9" t="s">
        <v>18</v>
      </c>
      <c r="C7" s="10" t="s">
        <v>19</v>
      </c>
      <c r="D7" s="9" t="s">
        <v>14</v>
      </c>
      <c r="E7" s="11">
        <v>3000</v>
      </c>
      <c r="F7" s="12">
        <v>2078</v>
      </c>
      <c r="G7" s="12">
        <v>3007.5</v>
      </c>
      <c r="H7" s="13">
        <v>3007.5</v>
      </c>
      <c r="I7" s="14">
        <f t="shared" ref="I7:I19" si="2">INT(F7*1000/H7)</f>
        <v>690</v>
      </c>
      <c r="J7" s="14">
        <v>3007</v>
      </c>
      <c r="K7" s="24">
        <f t="shared" si="1"/>
        <v>25.5595</v>
      </c>
    </row>
    <row r="8" s="2" customFormat="1" ht="13" spans="1:11">
      <c r="A8" s="8">
        <v>6</v>
      </c>
      <c r="B8" s="9" t="s">
        <v>18</v>
      </c>
      <c r="C8" s="10" t="s">
        <v>20</v>
      </c>
      <c r="D8" s="9" t="s">
        <v>14</v>
      </c>
      <c r="E8" s="11">
        <v>2000</v>
      </c>
      <c r="F8" s="12">
        <v>1388</v>
      </c>
      <c r="G8" s="12">
        <v>2135.12</v>
      </c>
      <c r="H8" s="13">
        <v>2080.04</v>
      </c>
      <c r="I8" s="14">
        <f t="shared" si="2"/>
        <v>667</v>
      </c>
      <c r="J8" s="14">
        <v>2080</v>
      </c>
      <c r="K8" s="24">
        <f t="shared" si="1"/>
        <v>17.68</v>
      </c>
    </row>
    <row r="9" s="2" customFormat="1" ht="13" spans="1:11">
      <c r="A9" s="8">
        <v>7</v>
      </c>
      <c r="B9" s="9" t="s">
        <v>21</v>
      </c>
      <c r="C9" s="10" t="s">
        <v>22</v>
      </c>
      <c r="D9" s="9" t="s">
        <v>14</v>
      </c>
      <c r="E9" s="11">
        <v>2000</v>
      </c>
      <c r="F9" s="12">
        <v>1390</v>
      </c>
      <c r="G9" s="12">
        <v>2060</v>
      </c>
      <c r="H9" s="13">
        <v>2060.19</v>
      </c>
      <c r="I9" s="14">
        <f t="shared" si="2"/>
        <v>674</v>
      </c>
      <c r="J9" s="14">
        <v>2060</v>
      </c>
      <c r="K9" s="24">
        <f t="shared" si="1"/>
        <v>17.51</v>
      </c>
    </row>
    <row r="10" s="2" customFormat="1" ht="13" spans="1:11">
      <c r="A10" s="8">
        <v>8</v>
      </c>
      <c r="B10" s="9" t="s">
        <v>21</v>
      </c>
      <c r="C10" s="10" t="s">
        <v>23</v>
      </c>
      <c r="D10" s="9" t="s">
        <v>14</v>
      </c>
      <c r="E10" s="11">
        <v>2000</v>
      </c>
      <c r="F10" s="12">
        <v>1419</v>
      </c>
      <c r="G10" s="12">
        <v>2093.78</v>
      </c>
      <c r="H10" s="13">
        <v>2111.69</v>
      </c>
      <c r="I10" s="14">
        <f t="shared" si="2"/>
        <v>671</v>
      </c>
      <c r="J10" s="14">
        <v>2093</v>
      </c>
      <c r="K10" s="24">
        <f t="shared" si="1"/>
        <v>17.7905</v>
      </c>
    </row>
    <row r="11" s="2" customFormat="1" ht="13" spans="1:11">
      <c r="A11" s="8">
        <v>9</v>
      </c>
      <c r="B11" s="9" t="s">
        <v>21</v>
      </c>
      <c r="C11" s="10" t="s">
        <v>24</v>
      </c>
      <c r="D11" s="9" t="s">
        <v>14</v>
      </c>
      <c r="E11" s="11">
        <v>2000</v>
      </c>
      <c r="F11" s="12">
        <v>1536</v>
      </c>
      <c r="G11" s="12">
        <v>2343</v>
      </c>
      <c r="H11" s="13">
        <v>2014.51</v>
      </c>
      <c r="I11" s="14">
        <f t="shared" si="2"/>
        <v>762</v>
      </c>
      <c r="J11" s="14">
        <v>2014</v>
      </c>
      <c r="K11" s="24">
        <f t="shared" si="1"/>
        <v>17.119</v>
      </c>
    </row>
    <row r="12" s="2" customFormat="1" ht="13" spans="1:11">
      <c r="A12" s="8">
        <v>10</v>
      </c>
      <c r="B12" s="9" t="s">
        <v>21</v>
      </c>
      <c r="C12" s="10" t="s">
        <v>25</v>
      </c>
      <c r="D12" s="9" t="s">
        <v>14</v>
      </c>
      <c r="E12" s="11">
        <v>2000</v>
      </c>
      <c r="F12" s="12">
        <v>1325.92</v>
      </c>
      <c r="G12" s="12">
        <v>2038.67</v>
      </c>
      <c r="H12" s="13">
        <v>2035.62</v>
      </c>
      <c r="I12" s="14">
        <f t="shared" si="2"/>
        <v>651</v>
      </c>
      <c r="J12" s="14">
        <v>2035</v>
      </c>
      <c r="K12" s="24">
        <f t="shared" si="1"/>
        <v>17.2975</v>
      </c>
    </row>
    <row r="13" s="2" customFormat="1" ht="13" spans="1:11">
      <c r="A13" s="8">
        <v>11</v>
      </c>
      <c r="B13" s="9" t="s">
        <v>21</v>
      </c>
      <c r="C13" s="10" t="s">
        <v>26</v>
      </c>
      <c r="D13" s="9" t="s">
        <v>14</v>
      </c>
      <c r="E13" s="14">
        <v>2000</v>
      </c>
      <c r="F13" s="12">
        <v>1442.14</v>
      </c>
      <c r="G13" s="12">
        <v>2217.81</v>
      </c>
      <c r="H13" s="13">
        <v>2213.68</v>
      </c>
      <c r="I13" s="14">
        <f t="shared" si="2"/>
        <v>651</v>
      </c>
      <c r="J13" s="14">
        <v>2213</v>
      </c>
      <c r="K13" s="24">
        <f t="shared" si="1"/>
        <v>18.8105</v>
      </c>
    </row>
    <row r="14" s="2" customFormat="1" ht="13" spans="1:11">
      <c r="A14" s="8">
        <v>12</v>
      </c>
      <c r="B14" s="9" t="s">
        <v>27</v>
      </c>
      <c r="C14" s="10" t="s">
        <v>28</v>
      </c>
      <c r="D14" s="9" t="s">
        <v>14</v>
      </c>
      <c r="E14" s="11">
        <v>3000</v>
      </c>
      <c r="F14" s="12">
        <v>2425.19</v>
      </c>
      <c r="G14" s="12">
        <v>3696.95</v>
      </c>
      <c r="H14" s="13">
        <v>3696.95</v>
      </c>
      <c r="I14" s="14">
        <f t="shared" si="2"/>
        <v>655</v>
      </c>
      <c r="J14" s="14">
        <v>3053</v>
      </c>
      <c r="K14" s="24">
        <f t="shared" si="1"/>
        <v>25.9505</v>
      </c>
    </row>
    <row r="15" s="2" customFormat="1" ht="13" spans="1:11">
      <c r="A15" s="8">
        <v>13</v>
      </c>
      <c r="B15" s="9" t="s">
        <v>29</v>
      </c>
      <c r="C15" s="10" t="s">
        <v>30</v>
      </c>
      <c r="D15" s="9" t="s">
        <v>14</v>
      </c>
      <c r="E15" s="11">
        <v>2000</v>
      </c>
      <c r="F15" s="12">
        <v>1407.4</v>
      </c>
      <c r="G15" s="12">
        <v>2000</v>
      </c>
      <c r="H15" s="13">
        <v>2049.7</v>
      </c>
      <c r="I15" s="14">
        <f t="shared" si="2"/>
        <v>686</v>
      </c>
      <c r="J15" s="14">
        <v>2000</v>
      </c>
      <c r="K15" s="24">
        <f t="shared" si="1"/>
        <v>17</v>
      </c>
    </row>
    <row r="16" s="2" customFormat="1" ht="13" spans="1:11">
      <c r="A16" s="8">
        <v>14</v>
      </c>
      <c r="B16" s="9" t="s">
        <v>29</v>
      </c>
      <c r="C16" s="10" t="s">
        <v>31</v>
      </c>
      <c r="D16" s="9" t="s">
        <v>14</v>
      </c>
      <c r="E16" s="11">
        <v>2000</v>
      </c>
      <c r="F16" s="12">
        <v>1425</v>
      </c>
      <c r="G16" s="12">
        <v>2142.77</v>
      </c>
      <c r="H16" s="13">
        <v>2129.47</v>
      </c>
      <c r="I16" s="14">
        <f t="shared" si="2"/>
        <v>669</v>
      </c>
      <c r="J16" s="14">
        <v>2129</v>
      </c>
      <c r="K16" s="24">
        <f t="shared" si="1"/>
        <v>18.0965</v>
      </c>
    </row>
    <row r="17" s="2" customFormat="1" ht="13" spans="1:11">
      <c r="A17" s="8">
        <v>15</v>
      </c>
      <c r="B17" s="9" t="s">
        <v>29</v>
      </c>
      <c r="C17" s="10" t="s">
        <v>32</v>
      </c>
      <c r="D17" s="9" t="s">
        <v>14</v>
      </c>
      <c r="E17" s="11">
        <v>2000</v>
      </c>
      <c r="F17" s="12">
        <v>1518</v>
      </c>
      <c r="G17" s="12">
        <v>2329.61</v>
      </c>
      <c r="H17" s="13">
        <v>2207.81</v>
      </c>
      <c r="I17" s="14">
        <f t="shared" si="2"/>
        <v>687</v>
      </c>
      <c r="J17" s="14">
        <v>2183</v>
      </c>
      <c r="K17" s="24">
        <f t="shared" si="1"/>
        <v>18.5555</v>
      </c>
    </row>
    <row r="18" s="2" customFormat="1" ht="13" spans="1:11">
      <c r="A18" s="8">
        <v>16</v>
      </c>
      <c r="B18" s="9" t="s">
        <v>29</v>
      </c>
      <c r="C18" s="10" t="s">
        <v>33</v>
      </c>
      <c r="D18" s="9" t="s">
        <v>14</v>
      </c>
      <c r="E18" s="11">
        <v>2000</v>
      </c>
      <c r="F18" s="12">
        <v>1380</v>
      </c>
      <c r="G18" s="12">
        <v>2104</v>
      </c>
      <c r="H18" s="13">
        <v>2062.69</v>
      </c>
      <c r="I18" s="14">
        <f t="shared" si="2"/>
        <v>669</v>
      </c>
      <c r="J18" s="14">
        <v>2062</v>
      </c>
      <c r="K18" s="24">
        <f t="shared" si="1"/>
        <v>17.527</v>
      </c>
    </row>
    <row r="19" s="2" customFormat="1" ht="13" spans="1:11">
      <c r="A19" s="8">
        <v>17</v>
      </c>
      <c r="B19" s="9" t="s">
        <v>34</v>
      </c>
      <c r="C19" s="10" t="s">
        <v>35</v>
      </c>
      <c r="D19" s="9" t="s">
        <v>14</v>
      </c>
      <c r="E19" s="11">
        <v>2500</v>
      </c>
      <c r="F19" s="12">
        <v>1991.33</v>
      </c>
      <c r="G19" s="12">
        <v>3058.21</v>
      </c>
      <c r="H19" s="13">
        <v>3058.68</v>
      </c>
      <c r="I19" s="14">
        <f t="shared" si="2"/>
        <v>651</v>
      </c>
      <c r="J19" s="14">
        <v>3058</v>
      </c>
      <c r="K19" s="24">
        <f t="shared" si="1"/>
        <v>25.993</v>
      </c>
    </row>
    <row r="20" s="2" customFormat="1" ht="13" spans="1:11">
      <c r="A20" s="8">
        <v>18</v>
      </c>
      <c r="B20" s="9" t="s">
        <v>34</v>
      </c>
      <c r="C20" s="10" t="s">
        <v>36</v>
      </c>
      <c r="D20" s="9" t="s">
        <v>14</v>
      </c>
      <c r="E20" s="11">
        <v>4000</v>
      </c>
      <c r="F20" s="12">
        <v>2727</v>
      </c>
      <c r="G20" s="12">
        <v>4003.46</v>
      </c>
      <c r="H20" s="13">
        <v>4003.46</v>
      </c>
      <c r="I20" s="14">
        <f t="shared" ref="I20:I38" si="3">INT(F20*1000/H20)</f>
        <v>681</v>
      </c>
      <c r="J20" s="14">
        <v>4003</v>
      </c>
      <c r="K20" s="24">
        <f t="shared" ref="K20:K35" si="4">J20*85/10000</f>
        <v>34.0255</v>
      </c>
    </row>
    <row r="21" s="2" customFormat="1" ht="13" spans="1:11">
      <c r="A21" s="8">
        <v>19</v>
      </c>
      <c r="B21" s="9" t="s">
        <v>37</v>
      </c>
      <c r="C21" s="10" t="s">
        <v>38</v>
      </c>
      <c r="D21" s="9" t="s">
        <v>14</v>
      </c>
      <c r="E21" s="11">
        <v>3500</v>
      </c>
      <c r="F21" s="12">
        <v>4470.2</v>
      </c>
      <c r="G21" s="12">
        <v>6636.33</v>
      </c>
      <c r="H21" s="13">
        <f>[1]Sheet1!$C$58</f>
        <v>6636.33</v>
      </c>
      <c r="I21" s="14">
        <f t="shared" si="3"/>
        <v>673</v>
      </c>
      <c r="J21" s="14">
        <v>3715</v>
      </c>
      <c r="K21" s="24">
        <f t="shared" si="4"/>
        <v>31.5775</v>
      </c>
    </row>
    <row r="22" s="2" customFormat="1" ht="13" spans="1:11">
      <c r="A22" s="8">
        <v>20</v>
      </c>
      <c r="B22" s="9" t="s">
        <v>39</v>
      </c>
      <c r="C22" s="10" t="s">
        <v>40</v>
      </c>
      <c r="D22" s="9" t="s">
        <v>14</v>
      </c>
      <c r="E22" s="11">
        <v>2000</v>
      </c>
      <c r="F22" s="12">
        <v>1436</v>
      </c>
      <c r="G22" s="12">
        <v>2142.65</v>
      </c>
      <c r="H22" s="13">
        <v>2142.65</v>
      </c>
      <c r="I22" s="14">
        <f t="shared" si="3"/>
        <v>670</v>
      </c>
      <c r="J22" s="14">
        <v>2142</v>
      </c>
      <c r="K22" s="24">
        <f t="shared" si="4"/>
        <v>18.207</v>
      </c>
    </row>
    <row r="23" s="2" customFormat="1" ht="13" spans="1:11">
      <c r="A23" s="8">
        <v>21</v>
      </c>
      <c r="B23" s="9" t="s">
        <v>41</v>
      </c>
      <c r="C23" s="10" t="s">
        <v>28</v>
      </c>
      <c r="D23" s="9" t="s">
        <v>14</v>
      </c>
      <c r="E23" s="11">
        <v>2000</v>
      </c>
      <c r="F23" s="12">
        <v>1553.62</v>
      </c>
      <c r="G23" s="12">
        <v>2368.35</v>
      </c>
      <c r="H23" s="13">
        <v>2368.35</v>
      </c>
      <c r="I23" s="14">
        <f t="shared" si="3"/>
        <v>655</v>
      </c>
      <c r="J23" s="14">
        <v>2290</v>
      </c>
      <c r="K23" s="24">
        <f t="shared" si="4"/>
        <v>19.465</v>
      </c>
    </row>
    <row r="24" s="2" customFormat="1" ht="13" spans="1:11">
      <c r="A24" s="8">
        <v>22</v>
      </c>
      <c r="B24" s="15" t="s">
        <v>42</v>
      </c>
      <c r="C24" s="16" t="s">
        <v>43</v>
      </c>
      <c r="D24" s="15" t="s">
        <v>44</v>
      </c>
      <c r="E24" s="17">
        <v>1000</v>
      </c>
      <c r="F24" s="18">
        <v>10040</v>
      </c>
      <c r="G24" s="18">
        <v>5356.01</v>
      </c>
      <c r="H24" s="19">
        <v>5381.07</v>
      </c>
      <c r="I24" s="25">
        <f t="shared" si="3"/>
        <v>1865</v>
      </c>
      <c r="J24" s="25">
        <v>1000</v>
      </c>
      <c r="K24" s="26">
        <f>J24*120/10000</f>
        <v>12</v>
      </c>
    </row>
    <row r="25" s="2" customFormat="1" ht="13" spans="1:11">
      <c r="A25" s="8">
        <v>23</v>
      </c>
      <c r="B25" s="9" t="s">
        <v>42</v>
      </c>
      <c r="C25" s="10" t="s">
        <v>45</v>
      </c>
      <c r="D25" s="9" t="s">
        <v>14</v>
      </c>
      <c r="E25" s="11">
        <v>2000</v>
      </c>
      <c r="F25" s="12">
        <v>1375</v>
      </c>
      <c r="G25" s="12">
        <v>2024.52</v>
      </c>
      <c r="H25" s="13">
        <v>2024.52</v>
      </c>
      <c r="I25" s="14">
        <f t="shared" si="3"/>
        <v>679</v>
      </c>
      <c r="J25" s="14">
        <v>2024</v>
      </c>
      <c r="K25" s="24">
        <f t="shared" si="4"/>
        <v>17.204</v>
      </c>
    </row>
    <row r="26" s="2" customFormat="1" ht="13" spans="1:11">
      <c r="A26" s="8">
        <v>24</v>
      </c>
      <c r="B26" s="9" t="s">
        <v>42</v>
      </c>
      <c r="C26" s="10" t="s">
        <v>24</v>
      </c>
      <c r="D26" s="9" t="s">
        <v>14</v>
      </c>
      <c r="E26" s="11">
        <v>2000</v>
      </c>
      <c r="F26" s="12">
        <v>1567</v>
      </c>
      <c r="G26" s="12">
        <v>1959</v>
      </c>
      <c r="H26" s="13">
        <v>2365.1</v>
      </c>
      <c r="I26" s="14">
        <f t="shared" si="3"/>
        <v>662</v>
      </c>
      <c r="J26" s="14">
        <v>2209</v>
      </c>
      <c r="K26" s="24">
        <f t="shared" si="4"/>
        <v>18.7765</v>
      </c>
    </row>
    <row r="27" s="2" customFormat="1" ht="13" spans="1:11">
      <c r="A27" s="8">
        <v>25</v>
      </c>
      <c r="B27" s="9" t="s">
        <v>42</v>
      </c>
      <c r="C27" s="10" t="s">
        <v>46</v>
      </c>
      <c r="D27" s="9" t="s">
        <v>14</v>
      </c>
      <c r="E27" s="11">
        <v>4500</v>
      </c>
      <c r="F27" s="12">
        <v>3043</v>
      </c>
      <c r="G27" s="12">
        <v>4579</v>
      </c>
      <c r="H27" s="13">
        <f>2122.19+2461.6</f>
        <v>4583.79</v>
      </c>
      <c r="I27" s="14">
        <f t="shared" si="3"/>
        <v>663</v>
      </c>
      <c r="J27" s="14">
        <v>4579</v>
      </c>
      <c r="K27" s="24">
        <f t="shared" si="4"/>
        <v>38.9215</v>
      </c>
    </row>
    <row r="28" s="2" customFormat="1" ht="13" spans="1:11">
      <c r="A28" s="8">
        <v>26</v>
      </c>
      <c r="B28" s="9" t="s">
        <v>47</v>
      </c>
      <c r="C28" s="10" t="s">
        <v>48</v>
      </c>
      <c r="D28" s="9" t="s">
        <v>14</v>
      </c>
      <c r="E28" s="11">
        <v>2000</v>
      </c>
      <c r="F28" s="12">
        <v>1469</v>
      </c>
      <c r="G28" s="12">
        <v>1460</v>
      </c>
      <c r="H28" s="13">
        <v>2021.74</v>
      </c>
      <c r="I28" s="14">
        <f t="shared" si="3"/>
        <v>726</v>
      </c>
      <c r="J28" s="14">
        <v>2021</v>
      </c>
      <c r="K28" s="24">
        <f t="shared" si="4"/>
        <v>17.1785</v>
      </c>
    </row>
    <row r="29" s="2" customFormat="1" ht="13" spans="1:11">
      <c r="A29" s="8">
        <v>27</v>
      </c>
      <c r="B29" s="15" t="s">
        <v>49</v>
      </c>
      <c r="C29" s="16" t="s">
        <v>50</v>
      </c>
      <c r="D29" s="15" t="s">
        <v>51</v>
      </c>
      <c r="E29" s="17">
        <v>1000</v>
      </c>
      <c r="F29" s="18">
        <v>354</v>
      </c>
      <c r="G29" s="18">
        <v>1160</v>
      </c>
      <c r="H29" s="19">
        <v>1163.31</v>
      </c>
      <c r="I29" s="25">
        <f t="shared" si="3"/>
        <v>304</v>
      </c>
      <c r="J29" s="25">
        <v>1160</v>
      </c>
      <c r="K29" s="26">
        <f>J29*100/10000</f>
        <v>11.6</v>
      </c>
    </row>
    <row r="30" s="2" customFormat="1" ht="13" spans="1:11">
      <c r="A30" s="8">
        <v>28</v>
      </c>
      <c r="B30" s="9" t="s">
        <v>49</v>
      </c>
      <c r="C30" s="10" t="s">
        <v>52</v>
      </c>
      <c r="D30" s="9" t="s">
        <v>14</v>
      </c>
      <c r="E30" s="11">
        <v>1500</v>
      </c>
      <c r="F30" s="12">
        <v>1030.13</v>
      </c>
      <c r="G30" s="12">
        <v>1554.13</v>
      </c>
      <c r="H30" s="13">
        <v>1554.13</v>
      </c>
      <c r="I30" s="14">
        <f t="shared" si="3"/>
        <v>662</v>
      </c>
      <c r="J30" s="14">
        <v>1510</v>
      </c>
      <c r="K30" s="24">
        <f t="shared" si="4"/>
        <v>12.835</v>
      </c>
    </row>
    <row r="31" s="2" customFormat="1" ht="13" spans="1:11">
      <c r="A31" s="8">
        <v>29</v>
      </c>
      <c r="B31" s="9" t="s">
        <v>49</v>
      </c>
      <c r="C31" s="10" t="s">
        <v>53</v>
      </c>
      <c r="D31" s="9" t="s">
        <v>14</v>
      </c>
      <c r="E31" s="11">
        <v>1500</v>
      </c>
      <c r="F31" s="12">
        <v>1205</v>
      </c>
      <c r="G31" s="12">
        <v>1696.98</v>
      </c>
      <c r="H31" s="13">
        <v>1712.51</v>
      </c>
      <c r="I31" s="14">
        <f t="shared" si="3"/>
        <v>703</v>
      </c>
      <c r="J31" s="14">
        <v>1500</v>
      </c>
      <c r="K31" s="24">
        <f t="shared" si="4"/>
        <v>12.75</v>
      </c>
    </row>
    <row r="32" s="2" customFormat="1" ht="13" spans="1:11">
      <c r="A32" s="8">
        <v>30</v>
      </c>
      <c r="B32" s="9" t="s">
        <v>49</v>
      </c>
      <c r="C32" s="10" t="s">
        <v>54</v>
      </c>
      <c r="D32" s="9" t="s">
        <v>14</v>
      </c>
      <c r="E32" s="11">
        <v>1500</v>
      </c>
      <c r="F32" s="12">
        <v>1076</v>
      </c>
      <c r="G32" s="12">
        <v>1582.38</v>
      </c>
      <c r="H32" s="13">
        <v>1582.38</v>
      </c>
      <c r="I32" s="14">
        <f t="shared" si="3"/>
        <v>679</v>
      </c>
      <c r="J32" s="14">
        <v>1500</v>
      </c>
      <c r="K32" s="24">
        <f t="shared" si="4"/>
        <v>12.75</v>
      </c>
    </row>
    <row r="33" s="2" customFormat="1" ht="13" spans="1:11">
      <c r="A33" s="8">
        <v>31</v>
      </c>
      <c r="B33" s="9" t="s">
        <v>49</v>
      </c>
      <c r="C33" s="10" t="s">
        <v>55</v>
      </c>
      <c r="D33" s="9" t="s">
        <v>14</v>
      </c>
      <c r="E33" s="11">
        <v>1500</v>
      </c>
      <c r="F33" s="12">
        <v>1294.02</v>
      </c>
      <c r="G33" s="12">
        <v>1960.43</v>
      </c>
      <c r="H33" s="13">
        <v>1960.43</v>
      </c>
      <c r="I33" s="14">
        <f t="shared" si="3"/>
        <v>660</v>
      </c>
      <c r="J33" s="14">
        <v>1515</v>
      </c>
      <c r="K33" s="24">
        <f t="shared" si="4"/>
        <v>12.8775</v>
      </c>
    </row>
    <row r="34" s="2" customFormat="1" ht="13" spans="1:11">
      <c r="A34" s="8">
        <v>32</v>
      </c>
      <c r="B34" s="9" t="s">
        <v>56</v>
      </c>
      <c r="C34" s="10" t="s">
        <v>57</v>
      </c>
      <c r="D34" s="9" t="s">
        <v>14</v>
      </c>
      <c r="E34" s="11">
        <v>1500</v>
      </c>
      <c r="F34" s="12">
        <v>1140.5</v>
      </c>
      <c r="G34" s="12">
        <v>1681.04</v>
      </c>
      <c r="H34" s="13">
        <v>1681.04</v>
      </c>
      <c r="I34" s="14">
        <f t="shared" si="3"/>
        <v>678</v>
      </c>
      <c r="J34" s="14">
        <v>1500</v>
      </c>
      <c r="K34" s="24">
        <f t="shared" si="4"/>
        <v>12.75</v>
      </c>
    </row>
    <row r="35" s="2" customFormat="1" ht="13" spans="1:11">
      <c r="A35" s="8">
        <v>33</v>
      </c>
      <c r="B35" s="9" t="s">
        <v>56</v>
      </c>
      <c r="C35" s="10" t="s">
        <v>58</v>
      </c>
      <c r="D35" s="9" t="s">
        <v>14</v>
      </c>
      <c r="E35" s="11">
        <v>1500</v>
      </c>
      <c r="F35" s="12">
        <v>1240</v>
      </c>
      <c r="G35" s="12">
        <v>1758</v>
      </c>
      <c r="H35" s="13">
        <v>1756.35</v>
      </c>
      <c r="I35" s="14">
        <f t="shared" si="3"/>
        <v>706</v>
      </c>
      <c r="J35" s="14">
        <v>1500</v>
      </c>
      <c r="K35" s="24">
        <f t="shared" si="4"/>
        <v>12.75</v>
      </c>
    </row>
    <row r="36" s="2" customFormat="1" ht="13" spans="1:11">
      <c r="A36" s="8">
        <v>34</v>
      </c>
      <c r="B36" s="15" t="s">
        <v>59</v>
      </c>
      <c r="C36" s="16" t="s">
        <v>50</v>
      </c>
      <c r="D36" s="15" t="s">
        <v>51</v>
      </c>
      <c r="E36" s="17">
        <v>9000</v>
      </c>
      <c r="F36" s="18">
        <v>2495</v>
      </c>
      <c r="G36" s="18">
        <v>8166</v>
      </c>
      <c r="H36" s="19">
        <f>2378.48+5022.12</f>
        <v>7400.6</v>
      </c>
      <c r="I36" s="25">
        <f t="shared" si="3"/>
        <v>337</v>
      </c>
      <c r="J36" s="25">
        <v>7400</v>
      </c>
      <c r="K36" s="26">
        <f>J36*100/10000</f>
        <v>74</v>
      </c>
    </row>
    <row r="37" s="2" customFormat="1" ht="13" spans="1:11">
      <c r="A37" s="8">
        <v>35</v>
      </c>
      <c r="B37" s="9" t="s">
        <v>59</v>
      </c>
      <c r="C37" s="10" t="s">
        <v>60</v>
      </c>
      <c r="D37" s="9" t="s">
        <v>14</v>
      </c>
      <c r="E37" s="11">
        <v>1600</v>
      </c>
      <c r="F37" s="12">
        <v>1503.57</v>
      </c>
      <c r="G37" s="12">
        <v>2117.71</v>
      </c>
      <c r="H37" s="13">
        <v>2117.71</v>
      </c>
      <c r="I37" s="14">
        <f t="shared" si="3"/>
        <v>709</v>
      </c>
      <c r="J37" s="14">
        <v>2115</v>
      </c>
      <c r="K37" s="24">
        <f>J37*85/10000</f>
        <v>17.9775</v>
      </c>
    </row>
    <row r="38" s="2" customFormat="1" ht="13" spans="1:11">
      <c r="A38" s="8">
        <v>36</v>
      </c>
      <c r="B38" s="9" t="s">
        <v>61</v>
      </c>
      <c r="C38" s="20" t="s">
        <v>32</v>
      </c>
      <c r="D38" s="9" t="s">
        <v>14</v>
      </c>
      <c r="E38" s="11">
        <v>2000</v>
      </c>
      <c r="F38" s="12">
        <v>1402</v>
      </c>
      <c r="G38" s="12">
        <v>2156.92</v>
      </c>
      <c r="H38" s="13">
        <v>2156.92</v>
      </c>
      <c r="I38" s="14">
        <f t="shared" si="3"/>
        <v>650</v>
      </c>
      <c r="J38" s="14">
        <v>2156</v>
      </c>
      <c r="K38" s="24">
        <f>J38*85/10000</f>
        <v>18.326</v>
      </c>
    </row>
    <row r="39" s="2" customFormat="1" ht="13" spans="1:11">
      <c r="A39" s="8">
        <v>37</v>
      </c>
      <c r="B39" s="9" t="s">
        <v>62</v>
      </c>
      <c r="C39" s="10" t="s">
        <v>63</v>
      </c>
      <c r="D39" s="9" t="s">
        <v>14</v>
      </c>
      <c r="E39" s="11">
        <v>2500</v>
      </c>
      <c r="F39" s="12">
        <v>2057</v>
      </c>
      <c r="G39" s="12">
        <v>3005.32</v>
      </c>
      <c r="H39" s="13">
        <v>2961.55</v>
      </c>
      <c r="I39" s="14">
        <f t="shared" ref="I39:I49" si="5">INT(F39*1000/H39)</f>
        <v>694</v>
      </c>
      <c r="J39" s="14">
        <v>2881</v>
      </c>
      <c r="K39" s="24">
        <f t="shared" ref="K39:K52" si="6">J39*85/10000</f>
        <v>24.4885</v>
      </c>
    </row>
    <row r="40" s="2" customFormat="1" ht="13" spans="1:11">
      <c r="A40" s="8">
        <v>38</v>
      </c>
      <c r="B40" s="9" t="s">
        <v>64</v>
      </c>
      <c r="C40" s="10" t="s">
        <v>65</v>
      </c>
      <c r="D40" s="9" t="s">
        <v>14</v>
      </c>
      <c r="E40" s="11">
        <v>4000</v>
      </c>
      <c r="F40" s="12">
        <v>3056</v>
      </c>
      <c r="G40" s="12">
        <v>4578</v>
      </c>
      <c r="H40" s="13">
        <v>4617.78</v>
      </c>
      <c r="I40" s="14">
        <f t="shared" si="5"/>
        <v>661</v>
      </c>
      <c r="J40" s="14">
        <v>4538</v>
      </c>
      <c r="K40" s="24">
        <f t="shared" si="6"/>
        <v>38.573</v>
      </c>
    </row>
    <row r="41" s="2" customFormat="1" ht="13" spans="1:11">
      <c r="A41" s="8">
        <v>39</v>
      </c>
      <c r="B41" s="9" t="s">
        <v>64</v>
      </c>
      <c r="C41" s="10" t="s">
        <v>66</v>
      </c>
      <c r="D41" s="9" t="s">
        <v>14</v>
      </c>
      <c r="E41" s="11">
        <v>2000</v>
      </c>
      <c r="F41" s="12">
        <v>1409</v>
      </c>
      <c r="G41" s="12">
        <v>2062</v>
      </c>
      <c r="H41" s="13">
        <v>2115.71</v>
      </c>
      <c r="I41" s="14">
        <f t="shared" si="5"/>
        <v>665</v>
      </c>
      <c r="J41" s="14">
        <v>2115</v>
      </c>
      <c r="K41" s="24">
        <f t="shared" si="6"/>
        <v>17.9775</v>
      </c>
    </row>
    <row r="42" s="2" customFormat="1" ht="13" spans="1:11">
      <c r="A42" s="8">
        <v>40</v>
      </c>
      <c r="B42" s="9" t="s">
        <v>64</v>
      </c>
      <c r="C42" s="10" t="s">
        <v>67</v>
      </c>
      <c r="D42" s="9" t="s">
        <v>14</v>
      </c>
      <c r="E42" s="11">
        <v>1000</v>
      </c>
      <c r="F42" s="12">
        <v>699</v>
      </c>
      <c r="G42" s="12">
        <v>1024</v>
      </c>
      <c r="H42" s="13">
        <v>1026.66</v>
      </c>
      <c r="I42" s="14">
        <f t="shared" si="5"/>
        <v>680</v>
      </c>
      <c r="J42" s="14">
        <v>1026</v>
      </c>
      <c r="K42" s="24">
        <f t="shared" si="6"/>
        <v>8.721</v>
      </c>
    </row>
    <row r="43" s="2" customFormat="1" ht="13" spans="1:11">
      <c r="A43" s="8">
        <v>41</v>
      </c>
      <c r="B43" s="9" t="s">
        <v>68</v>
      </c>
      <c r="C43" s="10" t="s">
        <v>69</v>
      </c>
      <c r="D43" s="9" t="s">
        <v>14</v>
      </c>
      <c r="E43" s="11">
        <v>2000</v>
      </c>
      <c r="F43" s="12">
        <v>1360</v>
      </c>
      <c r="G43" s="12">
        <v>2058.1</v>
      </c>
      <c r="H43" s="13">
        <v>2058.1</v>
      </c>
      <c r="I43" s="14">
        <f t="shared" si="5"/>
        <v>660</v>
      </c>
      <c r="J43" s="14">
        <v>2058</v>
      </c>
      <c r="K43" s="24">
        <f t="shared" si="6"/>
        <v>17.493</v>
      </c>
    </row>
    <row r="44" s="2" customFormat="1" ht="13" spans="1:11">
      <c r="A44" s="8">
        <v>42</v>
      </c>
      <c r="B44" s="9" t="s">
        <v>70</v>
      </c>
      <c r="C44" s="10" t="s">
        <v>71</v>
      </c>
      <c r="D44" s="9" t="s">
        <v>14</v>
      </c>
      <c r="E44" s="11">
        <v>1500</v>
      </c>
      <c r="F44" s="12">
        <v>1081</v>
      </c>
      <c r="G44" s="12">
        <v>1637.41</v>
      </c>
      <c r="H44" s="13">
        <v>1605.48</v>
      </c>
      <c r="I44" s="14">
        <f t="shared" si="5"/>
        <v>673</v>
      </c>
      <c r="J44" s="14">
        <v>1500</v>
      </c>
      <c r="K44" s="24">
        <f t="shared" si="6"/>
        <v>12.75</v>
      </c>
    </row>
    <row r="45" s="2" customFormat="1" ht="13" spans="1:11">
      <c r="A45" s="8">
        <v>43</v>
      </c>
      <c r="B45" s="9" t="s">
        <v>70</v>
      </c>
      <c r="C45" s="10" t="s">
        <v>72</v>
      </c>
      <c r="D45" s="9" t="s">
        <v>14</v>
      </c>
      <c r="E45" s="11">
        <v>1500</v>
      </c>
      <c r="F45" s="12">
        <v>1017.25</v>
      </c>
      <c r="G45" s="12">
        <v>1544.28</v>
      </c>
      <c r="H45" s="13">
        <v>1526.07</v>
      </c>
      <c r="I45" s="14">
        <f t="shared" si="5"/>
        <v>666</v>
      </c>
      <c r="J45" s="14">
        <v>1500</v>
      </c>
      <c r="K45" s="24">
        <f t="shared" si="6"/>
        <v>12.75</v>
      </c>
    </row>
    <row r="46" s="2" customFormat="1" ht="13" spans="1:11">
      <c r="A46" s="8">
        <v>44</v>
      </c>
      <c r="B46" s="9" t="s">
        <v>70</v>
      </c>
      <c r="C46" s="10" t="s">
        <v>28</v>
      </c>
      <c r="D46" s="9" t="s">
        <v>14</v>
      </c>
      <c r="E46" s="11">
        <v>2000</v>
      </c>
      <c r="F46" s="12">
        <v>1550.99</v>
      </c>
      <c r="G46" s="12">
        <v>2356.01</v>
      </c>
      <c r="H46" s="13">
        <v>2356</v>
      </c>
      <c r="I46" s="14">
        <f t="shared" si="5"/>
        <v>658</v>
      </c>
      <c r="J46" s="14">
        <v>2279</v>
      </c>
      <c r="K46" s="24">
        <f t="shared" si="6"/>
        <v>19.3715</v>
      </c>
    </row>
    <row r="47" s="2" customFormat="1" ht="13" spans="1:11">
      <c r="A47" s="8">
        <v>45</v>
      </c>
      <c r="B47" s="9" t="s">
        <v>73</v>
      </c>
      <c r="C47" s="10" t="s">
        <v>74</v>
      </c>
      <c r="D47" s="9" t="s">
        <v>14</v>
      </c>
      <c r="E47" s="11">
        <v>2000</v>
      </c>
      <c r="F47" s="12">
        <v>1425</v>
      </c>
      <c r="G47" s="12">
        <v>2088.15</v>
      </c>
      <c r="H47" s="13">
        <v>2057.81</v>
      </c>
      <c r="I47" s="14">
        <f t="shared" si="5"/>
        <v>692</v>
      </c>
      <c r="J47" s="14">
        <v>2057</v>
      </c>
      <c r="K47" s="24">
        <f t="shared" si="6"/>
        <v>17.4845</v>
      </c>
    </row>
    <row r="48" s="2" customFormat="1" ht="13" spans="1:11">
      <c r="A48" s="8">
        <v>46</v>
      </c>
      <c r="B48" s="9" t="s">
        <v>73</v>
      </c>
      <c r="C48" s="10" t="s">
        <v>75</v>
      </c>
      <c r="D48" s="9" t="s">
        <v>14</v>
      </c>
      <c r="E48" s="11">
        <v>2000</v>
      </c>
      <c r="F48" s="12">
        <v>1425</v>
      </c>
      <c r="G48" s="12">
        <v>2016.35</v>
      </c>
      <c r="H48" s="13">
        <v>2016.35</v>
      </c>
      <c r="I48" s="14">
        <f t="shared" si="5"/>
        <v>706</v>
      </c>
      <c r="J48" s="14">
        <v>2016</v>
      </c>
      <c r="K48" s="24">
        <f t="shared" si="6"/>
        <v>17.136</v>
      </c>
    </row>
    <row r="49" s="2" customFormat="1" ht="13" spans="1:11">
      <c r="A49" s="8">
        <v>47</v>
      </c>
      <c r="B49" s="9" t="s">
        <v>73</v>
      </c>
      <c r="C49" s="10" t="s">
        <v>76</v>
      </c>
      <c r="D49" s="9" t="s">
        <v>14</v>
      </c>
      <c r="E49" s="11">
        <v>2000</v>
      </c>
      <c r="F49" s="12">
        <v>1350.7</v>
      </c>
      <c r="G49" s="12">
        <v>2040.61</v>
      </c>
      <c r="H49" s="13">
        <v>1949.42</v>
      </c>
      <c r="I49" s="14">
        <f t="shared" si="5"/>
        <v>692</v>
      </c>
      <c r="J49" s="14">
        <v>1949</v>
      </c>
      <c r="K49" s="24">
        <f t="shared" si="6"/>
        <v>16.5665</v>
      </c>
    </row>
    <row r="50" s="2" customFormat="1" ht="13" spans="1:11">
      <c r="A50" s="8">
        <v>48</v>
      </c>
      <c r="B50" s="9" t="s">
        <v>77</v>
      </c>
      <c r="C50" s="10" t="s">
        <v>78</v>
      </c>
      <c r="D50" s="9" t="s">
        <v>14</v>
      </c>
      <c r="E50" s="11">
        <v>1500</v>
      </c>
      <c r="F50" s="12">
        <v>1655</v>
      </c>
      <c r="G50" s="12">
        <v>2461.15</v>
      </c>
      <c r="H50" s="13">
        <v>1278.75</v>
      </c>
      <c r="I50" s="14">
        <v>672</v>
      </c>
      <c r="J50" s="14">
        <v>1278</v>
      </c>
      <c r="K50" s="24">
        <f t="shared" si="6"/>
        <v>10.863</v>
      </c>
    </row>
    <row r="51" s="2" customFormat="1" ht="13" spans="1:11">
      <c r="A51" s="8">
        <v>49</v>
      </c>
      <c r="B51" s="9" t="s">
        <v>77</v>
      </c>
      <c r="C51" s="10" t="s">
        <v>79</v>
      </c>
      <c r="D51" s="9" t="s">
        <v>14</v>
      </c>
      <c r="E51" s="11">
        <v>2000</v>
      </c>
      <c r="F51" s="12">
        <v>1817</v>
      </c>
      <c r="G51" s="12">
        <v>2730</v>
      </c>
      <c r="H51" s="13">
        <v>2724.47</v>
      </c>
      <c r="I51" s="14">
        <f>INT(F51*1000/H51)</f>
        <v>666</v>
      </c>
      <c r="J51" s="14">
        <v>2252</v>
      </c>
      <c r="K51" s="24">
        <f t="shared" si="6"/>
        <v>19.142</v>
      </c>
    </row>
    <row r="52" s="2" customFormat="1" ht="13" spans="1:11">
      <c r="A52" s="8"/>
      <c r="B52" s="21" t="s">
        <v>80</v>
      </c>
      <c r="C52" s="22"/>
      <c r="D52" s="8" t="s">
        <v>81</v>
      </c>
      <c r="E52" s="8">
        <f>SUM(E3:E51)</f>
        <v>106100</v>
      </c>
      <c r="F52" s="12">
        <v>87249.96</v>
      </c>
      <c r="G52" s="12">
        <v>124341.24</v>
      </c>
      <c r="H52" s="23">
        <f>SUM(H3:H51)</f>
        <v>122661.34</v>
      </c>
      <c r="I52" s="8" t="s">
        <v>81</v>
      </c>
      <c r="J52" s="8">
        <f>SUM(J3:J51)</f>
        <v>109275</v>
      </c>
      <c r="K52" s="24">
        <f>SUM(K3:K51)</f>
        <v>945.1775</v>
      </c>
    </row>
  </sheetData>
  <mergeCells count="2">
    <mergeCell ref="A1:K1"/>
    <mergeCell ref="B52:C52"/>
  </mergeCells>
  <pageMargins left="0.275" right="0.196527777777778" top="1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秋の山</cp:lastModifiedBy>
  <dcterms:created xsi:type="dcterms:W3CDTF">2024-04-25T09:52:00Z</dcterms:created>
  <dcterms:modified xsi:type="dcterms:W3CDTF">2025-10-11T01:36:33Z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C1199F02B7E14D42BD0502EDBDEAA756_13</vt:lpwstr>
  </property>
  <property fmtid="{D5CDD505-2E9C-101B-9397-08002B2CF9AE}" pid="3" name="KSOProductBuildVer">
    <vt:lpwstr>2052-12.1.0.22529</vt:lpwstr>
  </property>
</Properties>
</file>